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ie\Documents\_ProjerraProducts\VisuAL_FS\"/>
    </mc:Choice>
  </mc:AlternateContent>
  <bookViews>
    <workbookView xWindow="-2910" yWindow="1380" windowWidth="18120" windowHeight="10665" tabRatio="673"/>
  </bookViews>
  <sheets>
    <sheet name="Details" sheetId="2" r:id="rId1"/>
    <sheet name="ContractBurnRate" sheetId="3" r:id="rId2"/>
  </sheets>
  <calcPr calcId="152511"/>
</workbook>
</file>

<file path=xl/calcChain.xml><?xml version="1.0" encoding="utf-8"?>
<calcChain xmlns="http://schemas.openxmlformats.org/spreadsheetml/2006/main">
  <c r="L33" i="2" l="1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4" i="2"/>
  <c r="L13" i="2"/>
  <c r="L7" i="2"/>
  <c r="L6" i="2"/>
  <c r="L5" i="2"/>
  <c r="L4" i="2"/>
  <c r="H24" i="3" l="1"/>
  <c r="E24" i="3"/>
  <c r="C24" i="3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L12" i="2" s="1"/>
  <c r="K11" i="2"/>
  <c r="L11" i="2" s="1"/>
  <c r="K10" i="2"/>
  <c r="L10" i="2" s="1"/>
  <c r="K9" i="2"/>
  <c r="L9" i="2" s="1"/>
  <c r="K8" i="2"/>
  <c r="L8" i="2" s="1"/>
  <c r="K7" i="2"/>
  <c r="K6" i="2"/>
  <c r="K5" i="2"/>
  <c r="K3" i="2"/>
  <c r="K4" i="2"/>
  <c r="D33" i="2"/>
  <c r="F33" i="2" s="1"/>
  <c r="B23" i="3"/>
  <c r="C23" i="3"/>
  <c r="C25" i="3" s="1"/>
  <c r="D3" i="2"/>
  <c r="F3" i="2" s="1"/>
  <c r="L3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D4" i="2"/>
  <c r="F4" i="2" s="1"/>
  <c r="D5" i="2"/>
  <c r="F5" i="2" s="1"/>
  <c r="D6" i="2"/>
  <c r="F6" i="2"/>
  <c r="D7" i="2"/>
  <c r="F7" i="2" s="1"/>
  <c r="D8" i="2"/>
  <c r="F8" i="2" s="1"/>
  <c r="D9" i="2"/>
  <c r="F9" i="2" s="1"/>
  <c r="D10" i="2"/>
  <c r="F10" i="2" s="1"/>
  <c r="D11" i="2"/>
  <c r="F11" i="2" s="1"/>
  <c r="N11" i="2" s="1"/>
  <c r="D12" i="2"/>
  <c r="F12" i="2" s="1"/>
  <c r="D13" i="2"/>
  <c r="F13" i="2" s="1"/>
  <c r="D14" i="2"/>
  <c r="F14" i="2" s="1"/>
  <c r="D15" i="2"/>
  <c r="F15" i="2" s="1"/>
  <c r="L15" i="2" s="1"/>
  <c r="D16" i="2"/>
  <c r="F16" i="2" s="1"/>
  <c r="L16" i="2" s="1"/>
  <c r="D17" i="2"/>
  <c r="F17" i="2" s="1"/>
  <c r="L17" i="2" s="1"/>
  <c r="D18" i="2"/>
  <c r="F18" i="2" s="1"/>
  <c r="L18" i="2" s="1"/>
  <c r="D19" i="2"/>
  <c r="F19" i="2" s="1"/>
  <c r="L19" i="2" s="1"/>
  <c r="D20" i="2"/>
  <c r="F20" i="2" s="1"/>
  <c r="D21" i="2"/>
  <c r="F21" i="2" s="1"/>
  <c r="D22" i="2"/>
  <c r="F22" i="2" s="1"/>
  <c r="N22" i="2" s="1"/>
  <c r="D23" i="2"/>
  <c r="F23" i="2" s="1"/>
  <c r="N23" i="2" s="1"/>
  <c r="D24" i="2"/>
  <c r="F24" i="2" s="1"/>
  <c r="D25" i="2"/>
  <c r="F25" i="2" s="1"/>
  <c r="D26" i="2"/>
  <c r="F26" i="2"/>
  <c r="N26" i="2" s="1"/>
  <c r="D27" i="2"/>
  <c r="F27" i="2" s="1"/>
  <c r="D28" i="2"/>
  <c r="F28" i="2" s="1"/>
  <c r="D29" i="2"/>
  <c r="F29" i="2" s="1"/>
  <c r="D30" i="2"/>
  <c r="F30" i="2" s="1"/>
  <c r="N30" i="2" s="1"/>
  <c r="D31" i="2"/>
  <c r="F31" i="2" s="1"/>
  <c r="N31" i="2" s="1"/>
  <c r="D32" i="2"/>
  <c r="F32" i="2" s="1"/>
  <c r="N6" i="2" l="1"/>
  <c r="N13" i="2"/>
  <c r="N33" i="2"/>
  <c r="K35" i="2"/>
  <c r="N4" i="2"/>
  <c r="N7" i="2"/>
  <c r="N5" i="2"/>
  <c r="N3" i="2"/>
  <c r="O3" i="2" s="1"/>
  <c r="N24" i="2"/>
  <c r="N20" i="2"/>
  <c r="N18" i="2"/>
  <c r="N12" i="2"/>
  <c r="N32" i="2"/>
  <c r="N27" i="2"/>
  <c r="N25" i="2"/>
  <c r="N21" i="2"/>
  <c r="N15" i="2"/>
  <c r="F35" i="2"/>
  <c r="N8" i="2"/>
  <c r="N28" i="2"/>
  <c r="N16" i="2"/>
  <c r="N9" i="2"/>
  <c r="N29" i="2"/>
  <c r="N17" i="2"/>
  <c r="N14" i="2"/>
  <c r="N19" i="2"/>
  <c r="N10" i="2"/>
  <c r="K36" i="2" l="1"/>
  <c r="L35" i="2"/>
  <c r="O4" i="2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F36" i="2"/>
  <c r="D16" i="3" s="1"/>
  <c r="K37" i="2"/>
  <c r="E16" i="3" l="1"/>
  <c r="H16" i="3"/>
  <c r="D23" i="3"/>
  <c r="I16" i="3" l="1"/>
  <c r="J16" i="3" s="1"/>
  <c r="J17" i="3" s="1"/>
  <c r="J18" i="3" s="1"/>
  <c r="J19" i="3" s="1"/>
  <c r="J20" i="3" s="1"/>
  <c r="H17" i="3"/>
  <c r="F16" i="3"/>
  <c r="E17" i="3"/>
  <c r="F17" i="3" l="1"/>
  <c r="E18" i="3"/>
  <c r="I17" i="3"/>
  <c r="H18" i="3"/>
  <c r="H19" i="3" l="1"/>
  <c r="I18" i="3"/>
  <c r="F18" i="3"/>
  <c r="E19" i="3"/>
  <c r="I19" i="3" l="1"/>
  <c r="H20" i="3"/>
  <c r="F19" i="3"/>
  <c r="E20" i="3"/>
  <c r="F20" i="3" l="1"/>
  <c r="E21" i="3"/>
  <c r="H21" i="3"/>
  <c r="I20" i="3"/>
  <c r="F21" i="3" l="1"/>
  <c r="E23" i="3"/>
  <c r="E25" i="3" s="1"/>
  <c r="H25" i="3"/>
  <c r="I21" i="3"/>
</calcChain>
</file>

<file path=xl/sharedStrings.xml><?xml version="1.0" encoding="utf-8"?>
<sst xmlns="http://schemas.openxmlformats.org/spreadsheetml/2006/main" count="37" uniqueCount="34">
  <si>
    <t>Contract</t>
  </si>
  <si>
    <t>Delta</t>
  </si>
  <si>
    <t>Running Delta</t>
  </si>
  <si>
    <t>Comment</t>
  </si>
  <si>
    <t>Total</t>
  </si>
  <si>
    <t>Contract Terms</t>
  </si>
  <si>
    <t>Working Days in Month</t>
  </si>
  <si>
    <t>Max Days</t>
  </si>
  <si>
    <t>Planned Days</t>
  </si>
  <si>
    <t>Running Total Days</t>
  </si>
  <si>
    <t>Contract Max</t>
  </si>
  <si>
    <t>Actual Burn Rate</t>
  </si>
  <si>
    <t>Estimated Running Total Days</t>
  </si>
  <si>
    <t>Straight Line 
Burn Rate</t>
  </si>
  <si>
    <t>Total hours</t>
  </si>
  <si>
    <t>Total days</t>
  </si>
  <si>
    <t>Sub
total</t>
  </si>
  <si>
    <t>Difference</t>
  </si>
  <si>
    <t>Relative percentage</t>
  </si>
  <si>
    <t>Actual Days Worked</t>
  </si>
  <si>
    <t>Predicted Burn Rate</t>
  </si>
  <si>
    <t xml:space="preserve"> </t>
  </si>
  <si>
    <t>Vacation</t>
  </si>
  <si>
    <t>Day of Month</t>
  </si>
  <si>
    <t>Start Time</t>
  </si>
  <si>
    <t>Stop Time</t>
  </si>
  <si>
    <t>Time On
Site</t>
  </si>
  <si>
    <t>Time Off 
Site</t>
  </si>
  <si>
    <t>Assignment</t>
  </si>
  <si>
    <t>Task 1</t>
  </si>
  <si>
    <t>Task 2</t>
  </si>
  <si>
    <t>Task 3</t>
  </si>
  <si>
    <t>Task 4</t>
  </si>
  <si>
    <t>Pick up Daughter from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</si>
</sst>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2" fontId="0" fillId="0" borderId="0" xfId="0" applyNumberFormat="1"/>
    <xf numFmtId="17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horizontal="right" wrapText="1"/>
    </xf>
    <xf numFmtId="17" fontId="0" fillId="0" borderId="3" xfId="0" applyNumberFormat="1" applyBorder="1"/>
    <xf numFmtId="2" fontId="0" fillId="0" borderId="3" xfId="0" applyNumberFormat="1" applyBorder="1"/>
    <xf numFmtId="10" fontId="0" fillId="0" borderId="0" xfId="0" applyNumberFormat="1"/>
    <xf numFmtId="10" fontId="0" fillId="0" borderId="3" xfId="0" applyNumberFormat="1" applyBorder="1"/>
    <xf numFmtId="0" fontId="4" fillId="0" borderId="0" xfId="0" applyFont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3" borderId="0" xfId="0" applyFont="1" applyFill="1"/>
    <xf numFmtId="0" fontId="0" fillId="0" borderId="0" xfId="0" applyFill="1"/>
    <xf numFmtId="2" fontId="0" fillId="2" borderId="0" xfId="0" applyNumberFormat="1" applyFill="1"/>
    <xf numFmtId="2" fontId="1" fillId="2" borderId="0" xfId="0" applyNumberFormat="1" applyFont="1" applyFill="1"/>
    <xf numFmtId="0" fontId="2" fillId="5" borderId="4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3" borderId="4" xfId="0" applyNumberFormat="1" applyFill="1" applyBorder="1"/>
    <xf numFmtId="2" fontId="0" fillId="3" borderId="0" xfId="0" applyNumberFormat="1" applyFill="1" applyBorder="1"/>
    <xf numFmtId="2" fontId="0" fillId="3" borderId="5" xfId="0" applyNumberFormat="1" applyFill="1" applyBorder="1"/>
    <xf numFmtId="2" fontId="0" fillId="4" borderId="4" xfId="0" applyNumberFormat="1" applyFill="1" applyBorder="1"/>
    <xf numFmtId="2" fontId="0" fillId="4" borderId="0" xfId="0" applyNumberFormat="1" applyFill="1" applyBorder="1"/>
    <xf numFmtId="2" fontId="0" fillId="4" borderId="5" xfId="0" applyNumberFormat="1" applyFill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2" fontId="0" fillId="2" borderId="1" xfId="0" applyNumberFormat="1" applyFill="1" applyBorder="1"/>
    <xf numFmtId="2" fontId="0" fillId="0" borderId="1" xfId="0" applyNumberFormat="1" applyBorder="1"/>
    <xf numFmtId="4" fontId="0" fillId="3" borderId="1" xfId="0" applyNumberFormat="1" applyFill="1" applyBorder="1"/>
    <xf numFmtId="2" fontId="0" fillId="4" borderId="1" xfId="0" applyNumberFormat="1" applyFill="1" applyBorder="1"/>
    <xf numFmtId="0" fontId="0" fillId="0" borderId="1" xfId="0" applyBorder="1"/>
    <xf numFmtId="2" fontId="0" fillId="2" borderId="5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0" xfId="0" applyFont="1" applyFill="1" applyAlignment="1">
      <alignment horizontal="right" wrapText="1"/>
    </xf>
    <xf numFmtId="0" fontId="0" fillId="0" borderId="0" xfId="0" applyAlignment="1"/>
    <xf numFmtId="0" fontId="2" fillId="5" borderId="1" xfId="0" applyFont="1" applyFill="1" applyBorder="1" applyAlignment="1">
      <alignment horizontal="right" wrapText="1"/>
    </xf>
    <xf numFmtId="0" fontId="0" fillId="0" borderId="1" xfId="0" applyBorder="1" applyAlignment="1"/>
    <xf numFmtId="0" fontId="3" fillId="5" borderId="4" xfId="0" applyFont="1" applyFill="1" applyBorder="1" applyAlignment="1">
      <alignment horizontal="right" wrapText="1"/>
    </xf>
    <xf numFmtId="0" fontId="0" fillId="0" borderId="4" xfId="0" applyBorder="1" applyAlignment="1"/>
    <xf numFmtId="0" fontId="2" fillId="5" borderId="0" xfId="0" applyFont="1" applyFill="1" applyAlignment="1">
      <alignment horizontal="left"/>
    </xf>
  </cellXfs>
  <cellStyles count="1">
    <cellStyle name="Normal" xfId="0" builtinId="0"/>
  </cellStyles>
  <dxfs count="21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610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00B050"/>
      </font>
    </dxf>
    <dxf>
      <font>
        <b/>
        <i val="0"/>
        <color rgb="FFC00000"/>
      </font>
      <numFmt numFmtId="4" formatCode="#,##0.00"/>
    </dxf>
    <dxf>
      <fill>
        <patternFill>
          <bgColor theme="5" tint="0.59996337778862885"/>
        </patternFill>
      </fill>
    </dxf>
    <dxf>
      <font>
        <b/>
        <i val="0"/>
        <color rgb="FF00B050"/>
      </font>
    </dxf>
    <dxf>
      <font>
        <b/>
        <i val="0"/>
        <color rgb="FFC00000"/>
      </font>
      <numFmt numFmtId="4" formatCode="#,##0.00"/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C00000"/>
      </font>
      <numFmt numFmtId="4" formatCode="#,##0.00"/>
    </dxf>
    <dxf>
      <font>
        <b/>
        <i val="0"/>
        <color rgb="FF00B050"/>
      </font>
    </dxf>
    <dxf>
      <font>
        <b/>
        <i val="0"/>
        <color rgb="FFC00000"/>
      </font>
      <numFmt numFmtId="4" formatCode="#,##0.00"/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  <name val="Cambria"/>
        <scheme val="none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CA"/>
              <a:t>Burn Rate</a:t>
            </a:r>
          </a:p>
        </c:rich>
      </c:tx>
      <c:layout>
        <c:manualLayout>
          <c:xMode val="edge"/>
          <c:yMode val="edge"/>
          <c:x val="0.37283728587181042"/>
          <c:y val="2.7315877683964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55755530558684E-2"/>
          <c:y val="0.14430509439332131"/>
          <c:w val="0.62433987866923857"/>
          <c:h val="0.60780242630323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ContractBurnRate!$B$15</c:f>
              <c:strCache>
                <c:ptCount val="1"/>
                <c:pt idx="0">
                  <c:v>Working Days in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ContractBurnRate!$A$16:$A$21</c:f>
              <c:numCache>
                <c:formatCode>mmm\-yy</c:formatCode>
                <c:ptCount val="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</c:numCache>
            </c:numRef>
          </c:cat>
          <c:val>
            <c:numRef>
              <c:f>ContractBurnRate!$B$16:$B$21</c:f>
              <c:numCache>
                <c:formatCode>0.00</c:formatCode>
                <c:ptCount val="6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</c:ser>
        <c:ser>
          <c:idx val="2"/>
          <c:order val="1"/>
          <c:tx>
            <c:strRef>
              <c:f>ContractBurnRate!$D$15</c:f>
              <c:strCache>
                <c:ptCount val="1"/>
                <c:pt idx="0">
                  <c:v>Actual Days Worked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ContractBurnRate!$A$16:$A$21</c:f>
              <c:numCache>
                <c:formatCode>mmm\-yy</c:formatCode>
                <c:ptCount val="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</c:numCache>
            </c:numRef>
          </c:cat>
          <c:val>
            <c:numRef>
              <c:f>ContractBurnRate!$D$16:$D$21</c:f>
              <c:numCache>
                <c:formatCode>0.00</c:formatCode>
                <c:ptCount val="6"/>
                <c:pt idx="0">
                  <c:v>6.7333333333333334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287880"/>
        <c:axId val="403285024"/>
      </c:barChart>
      <c:lineChart>
        <c:grouping val="standard"/>
        <c:varyColors val="0"/>
        <c:ser>
          <c:idx val="3"/>
          <c:order val="2"/>
          <c:tx>
            <c:strRef>
              <c:f>ContractBurnRate!$I$15</c:f>
              <c:strCache>
                <c:ptCount val="1"/>
                <c:pt idx="0">
                  <c:v>Predicted Burn Rate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ContractBurnRate!$I$16:$I$21</c:f>
              <c:numCache>
                <c:formatCode>0.00%</c:formatCode>
                <c:ptCount val="6"/>
                <c:pt idx="0">
                  <c:v>5.3866666666666667E-2</c:v>
                </c:pt>
                <c:pt idx="1">
                  <c:v>0.21386666666666668</c:v>
                </c:pt>
                <c:pt idx="2">
                  <c:v>0.38186666666666669</c:v>
                </c:pt>
                <c:pt idx="3">
                  <c:v>0.54186666666666672</c:v>
                </c:pt>
                <c:pt idx="4">
                  <c:v>0.70186666666666664</c:v>
                </c:pt>
                <c:pt idx="5">
                  <c:v>0.83786666666666665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ContractBurnRate!$F$15</c:f>
              <c:strCache>
                <c:ptCount val="1"/>
                <c:pt idx="0">
                  <c:v>Actual Burn Rate</c:v>
                </c:pt>
              </c:strCache>
            </c:strRef>
          </c:tx>
          <c:marker>
            <c:symbol val="none"/>
          </c:marker>
          <c:cat>
            <c:numRef>
              <c:f>ContractBurnRate!$A$16:$A$21</c:f>
              <c:numCache>
                <c:formatCode>mmm\-yy</c:formatCode>
                <c:ptCount val="6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</c:numCache>
            </c:numRef>
          </c:cat>
          <c:val>
            <c:numRef>
              <c:f>ContractBurnRate!$F$16:$F$21</c:f>
              <c:numCache>
                <c:formatCode>0.00%</c:formatCode>
                <c:ptCount val="6"/>
                <c:pt idx="0">
                  <c:v>5.3866666666666667E-2</c:v>
                </c:pt>
                <c:pt idx="1">
                  <c:v>5.3866666666666667E-2</c:v>
                </c:pt>
                <c:pt idx="2">
                  <c:v>5.3866666666666667E-2</c:v>
                </c:pt>
                <c:pt idx="3">
                  <c:v>5.3866666666666667E-2</c:v>
                </c:pt>
                <c:pt idx="4">
                  <c:v>5.3866666666666667E-2</c:v>
                </c:pt>
                <c:pt idx="5">
                  <c:v>5.3866666666666667E-2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ContractBurnRate!$J$15</c:f>
              <c:strCache>
                <c:ptCount val="1"/>
                <c:pt idx="0">
                  <c:v>Straight Line 
Burn Rate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ContractBurnRate!$J$16:$J$21</c:f>
              <c:numCache>
                <c:formatCode>0.0%</c:formatCode>
                <c:ptCount val="6"/>
                <c:pt idx="0">
                  <c:v>5.3866666666666667E-2</c:v>
                </c:pt>
                <c:pt idx="1">
                  <c:v>0.25386666666666668</c:v>
                </c:pt>
                <c:pt idx="2">
                  <c:v>0.4538666666666667</c:v>
                </c:pt>
                <c:pt idx="3">
                  <c:v>0.65386666666666671</c:v>
                </c:pt>
                <c:pt idx="4">
                  <c:v>0.85386666666666677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84632"/>
        <c:axId val="401465560"/>
      </c:lineChart>
      <c:dateAx>
        <c:axId val="2482878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3285024"/>
        <c:crosses val="autoZero"/>
        <c:auto val="1"/>
        <c:lblOffset val="100"/>
        <c:baseTimeUnit val="months"/>
      </c:dateAx>
      <c:valAx>
        <c:axId val="4032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8287880"/>
        <c:crosses val="autoZero"/>
        <c:crossBetween val="between"/>
      </c:valAx>
      <c:catAx>
        <c:axId val="403284632"/>
        <c:scaling>
          <c:orientation val="minMax"/>
        </c:scaling>
        <c:delete val="1"/>
        <c:axPos val="b"/>
        <c:majorTickMark val="out"/>
        <c:minorTickMark val="none"/>
        <c:tickLblPos val="none"/>
        <c:crossAx val="401465560"/>
        <c:crosses val="autoZero"/>
        <c:auto val="1"/>
        <c:lblAlgn val="ctr"/>
        <c:lblOffset val="100"/>
        <c:noMultiLvlLbl val="0"/>
      </c:catAx>
      <c:valAx>
        <c:axId val="40146556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328463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0</xdr:rowOff>
    </xdr:from>
    <xdr:to>
      <xdr:col>12</xdr:col>
      <xdr:colOff>571500</xdr:colOff>
      <xdr:row>13</xdr:row>
      <xdr:rowOff>152400</xdr:rowOff>
    </xdr:to>
    <xdr:graphicFrame macro="">
      <xdr:nvGraphicFramePr>
        <xdr:cNvPr id="3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Q13" sqref="Q13"/>
    </sheetView>
  </sheetViews>
  <sheetFormatPr defaultRowHeight="12.75" x14ac:dyDescent="0.2"/>
  <cols>
    <col min="1" max="1" width="7.42578125" customWidth="1"/>
    <col min="2" max="2" width="5.85546875" customWidth="1"/>
    <col min="3" max="3" width="5.42578125" customWidth="1"/>
    <col min="4" max="5" width="5.7109375" customWidth="1"/>
    <col min="6" max="6" width="6.42578125" customWidth="1"/>
    <col min="7" max="10" width="5.7109375" customWidth="1"/>
    <col min="11" max="11" width="7.28515625" customWidth="1"/>
    <col min="12" max="12" width="5.7109375" customWidth="1"/>
    <col min="13" max="13" width="8.5703125" customWidth="1"/>
    <col min="14" max="14" width="5.7109375" customWidth="1"/>
    <col min="15" max="15" width="8.7109375" customWidth="1"/>
    <col min="16" max="16" width="2.140625" customWidth="1"/>
    <col min="17" max="17" width="31.85546875" customWidth="1"/>
  </cols>
  <sheetData>
    <row r="1" spans="1:17" x14ac:dyDescent="0.2">
      <c r="A1" s="43" t="s">
        <v>23</v>
      </c>
      <c r="B1" s="43" t="s">
        <v>24</v>
      </c>
      <c r="C1" s="43" t="s">
        <v>25</v>
      </c>
      <c r="D1" s="43" t="s">
        <v>26</v>
      </c>
      <c r="E1" s="43" t="s">
        <v>27</v>
      </c>
      <c r="F1" s="45" t="s">
        <v>16</v>
      </c>
      <c r="G1" s="40" t="s">
        <v>28</v>
      </c>
      <c r="H1" s="41"/>
      <c r="I1" s="41"/>
      <c r="J1" s="41"/>
      <c r="K1" s="42"/>
      <c r="L1" s="47" t="s">
        <v>17</v>
      </c>
      <c r="M1" s="43" t="s">
        <v>0</v>
      </c>
      <c r="N1" s="43" t="s">
        <v>1</v>
      </c>
      <c r="O1" s="43" t="s">
        <v>2</v>
      </c>
      <c r="P1" s="44"/>
      <c r="Q1" s="49" t="s">
        <v>3</v>
      </c>
    </row>
    <row r="2" spans="1:17" ht="29.25" customHeight="1" x14ac:dyDescent="0.2">
      <c r="A2" s="44"/>
      <c r="B2" s="44"/>
      <c r="C2" s="44"/>
      <c r="D2" s="44"/>
      <c r="E2" s="44"/>
      <c r="F2" s="46"/>
      <c r="G2" s="19" t="s">
        <v>29</v>
      </c>
      <c r="H2" s="20" t="s">
        <v>30</v>
      </c>
      <c r="I2" s="20" t="s">
        <v>31</v>
      </c>
      <c r="J2" s="20" t="s">
        <v>32</v>
      </c>
      <c r="K2" s="21" t="s">
        <v>4</v>
      </c>
      <c r="L2" s="48"/>
      <c r="M2" s="44"/>
      <c r="N2" s="44"/>
      <c r="O2" s="44"/>
      <c r="P2" s="44"/>
      <c r="Q2" s="44"/>
    </row>
    <row r="3" spans="1:17" x14ac:dyDescent="0.2">
      <c r="A3">
        <v>1</v>
      </c>
      <c r="B3" s="2">
        <v>7.5</v>
      </c>
      <c r="C3" s="2">
        <v>16</v>
      </c>
      <c r="D3" s="17">
        <f t="shared" ref="D3:D12" si="0">C3-B3</f>
        <v>8.5</v>
      </c>
      <c r="E3" s="2"/>
      <c r="F3" s="34">
        <f t="shared" ref="F3:F12" si="1">D3+E3</f>
        <v>8.5</v>
      </c>
      <c r="G3" s="22"/>
      <c r="H3" s="23">
        <v>8.5</v>
      </c>
      <c r="I3" s="23"/>
      <c r="J3" s="23"/>
      <c r="K3" s="39">
        <f>SUM(G3:J3)</f>
        <v>8.5</v>
      </c>
      <c r="L3" s="17">
        <f>F3-K3</f>
        <v>0</v>
      </c>
      <c r="M3" s="2">
        <v>7.5</v>
      </c>
      <c r="N3" s="18">
        <f t="shared" ref="N3:N33" si="2">F3-M3</f>
        <v>1</v>
      </c>
      <c r="O3" s="18">
        <f>+N3</f>
        <v>1</v>
      </c>
      <c r="Q3" s="1"/>
    </row>
    <row r="4" spans="1:17" x14ac:dyDescent="0.2">
      <c r="A4">
        <f>A3+1</f>
        <v>2</v>
      </c>
      <c r="B4" s="2"/>
      <c r="C4" s="2"/>
      <c r="D4" s="17">
        <f t="shared" si="0"/>
        <v>0</v>
      </c>
      <c r="E4" s="2"/>
      <c r="F4" s="34">
        <f t="shared" si="1"/>
        <v>0</v>
      </c>
      <c r="G4" s="22"/>
      <c r="H4" s="23"/>
      <c r="I4" s="23"/>
      <c r="J4" s="23"/>
      <c r="K4" s="39">
        <f>SUM(G4:J4)</f>
        <v>0</v>
      </c>
      <c r="L4" s="17">
        <f>F4-K4</f>
        <v>0</v>
      </c>
      <c r="M4" s="2">
        <v>7.5</v>
      </c>
      <c r="N4" s="18">
        <f t="shared" si="2"/>
        <v>-7.5</v>
      </c>
      <c r="O4" s="18">
        <f t="shared" ref="O4:O12" si="3">O3+N4</f>
        <v>-6.5</v>
      </c>
      <c r="Q4" t="s">
        <v>22</v>
      </c>
    </row>
    <row r="5" spans="1:17" x14ac:dyDescent="0.2">
      <c r="A5">
        <f t="shared" ref="A5:A33" si="4">A4+1</f>
        <v>3</v>
      </c>
      <c r="B5" s="2"/>
      <c r="C5" s="2"/>
      <c r="D5" s="17">
        <f t="shared" si="0"/>
        <v>0</v>
      </c>
      <c r="E5" s="2"/>
      <c r="F5" s="34">
        <f t="shared" si="1"/>
        <v>0</v>
      </c>
      <c r="G5" s="22"/>
      <c r="H5" s="23"/>
      <c r="I5" s="23"/>
      <c r="J5" s="23"/>
      <c r="K5" s="39">
        <f t="shared" ref="K5:K33" si="5">SUM(G5:J5)</f>
        <v>0</v>
      </c>
      <c r="L5" s="17">
        <f>F5-K5</f>
        <v>0</v>
      </c>
      <c r="M5" s="2">
        <v>7.5</v>
      </c>
      <c r="N5" s="18">
        <f t="shared" si="2"/>
        <v>-7.5</v>
      </c>
      <c r="O5" s="18">
        <f t="shared" si="3"/>
        <v>-14</v>
      </c>
      <c r="Q5" s="1" t="s">
        <v>22</v>
      </c>
    </row>
    <row r="6" spans="1:17" x14ac:dyDescent="0.2">
      <c r="A6">
        <f t="shared" si="4"/>
        <v>4</v>
      </c>
      <c r="B6" s="2"/>
      <c r="C6" s="2"/>
      <c r="D6" s="17">
        <f t="shared" si="0"/>
        <v>0</v>
      </c>
      <c r="E6" s="2"/>
      <c r="F6" s="34">
        <f t="shared" si="1"/>
        <v>0</v>
      </c>
      <c r="G6" s="22"/>
      <c r="H6" s="23"/>
      <c r="I6" s="23"/>
      <c r="J6" s="23"/>
      <c r="K6" s="39">
        <f t="shared" si="5"/>
        <v>0</v>
      </c>
      <c r="L6" s="17">
        <f t="shared" ref="L6:L35" si="6">F6-K6</f>
        <v>0</v>
      </c>
      <c r="M6" s="2"/>
      <c r="N6" s="18">
        <f t="shared" si="2"/>
        <v>0</v>
      </c>
      <c r="O6" s="18">
        <f t="shared" si="3"/>
        <v>-14</v>
      </c>
      <c r="Q6" s="1"/>
    </row>
    <row r="7" spans="1:17" x14ac:dyDescent="0.2">
      <c r="A7">
        <f t="shared" si="4"/>
        <v>5</v>
      </c>
      <c r="B7" s="2"/>
      <c r="C7" s="2"/>
      <c r="D7" s="17">
        <f t="shared" si="0"/>
        <v>0</v>
      </c>
      <c r="E7" s="2"/>
      <c r="F7" s="34">
        <f t="shared" si="1"/>
        <v>0</v>
      </c>
      <c r="G7" s="22"/>
      <c r="H7" s="23"/>
      <c r="I7" s="23"/>
      <c r="J7" s="23"/>
      <c r="K7" s="39">
        <f t="shared" si="5"/>
        <v>0</v>
      </c>
      <c r="L7" s="17">
        <f t="shared" si="6"/>
        <v>0</v>
      </c>
      <c r="M7" s="2"/>
      <c r="N7" s="18">
        <f t="shared" si="2"/>
        <v>0</v>
      </c>
      <c r="O7" s="18">
        <f t="shared" si="3"/>
        <v>-14</v>
      </c>
      <c r="Q7" s="1"/>
    </row>
    <row r="8" spans="1:17" x14ac:dyDescent="0.2">
      <c r="A8">
        <f t="shared" si="4"/>
        <v>6</v>
      </c>
      <c r="B8" s="2">
        <v>7.25</v>
      </c>
      <c r="C8" s="2">
        <v>16.25</v>
      </c>
      <c r="D8" s="17">
        <f t="shared" si="0"/>
        <v>9</v>
      </c>
      <c r="E8" s="2"/>
      <c r="F8" s="34">
        <f t="shared" si="1"/>
        <v>9</v>
      </c>
      <c r="G8" s="22"/>
      <c r="H8" s="23">
        <v>7</v>
      </c>
      <c r="I8" s="23">
        <v>1</v>
      </c>
      <c r="J8" s="23">
        <v>1</v>
      </c>
      <c r="K8" s="39">
        <f t="shared" si="5"/>
        <v>9</v>
      </c>
      <c r="L8" s="17">
        <f t="shared" si="6"/>
        <v>0</v>
      </c>
      <c r="M8" s="2">
        <v>7.5</v>
      </c>
      <c r="N8" s="18">
        <f t="shared" si="2"/>
        <v>1.5</v>
      </c>
      <c r="O8" s="18">
        <f t="shared" si="3"/>
        <v>-12.5</v>
      </c>
      <c r="Q8" s="1"/>
    </row>
    <row r="9" spans="1:17" x14ac:dyDescent="0.2">
      <c r="A9">
        <f t="shared" si="4"/>
        <v>7</v>
      </c>
      <c r="B9" s="2">
        <v>7.25</v>
      </c>
      <c r="C9" s="2">
        <v>16.5</v>
      </c>
      <c r="D9" s="17">
        <f t="shared" si="0"/>
        <v>9.25</v>
      </c>
      <c r="E9" s="2">
        <v>2</v>
      </c>
      <c r="F9" s="34">
        <f t="shared" si="1"/>
        <v>11.25</v>
      </c>
      <c r="G9" s="22">
        <v>5</v>
      </c>
      <c r="H9" s="23">
        <v>3</v>
      </c>
      <c r="I9" s="23">
        <v>3.25</v>
      </c>
      <c r="J9" s="23"/>
      <c r="K9" s="39">
        <f t="shared" si="5"/>
        <v>11.25</v>
      </c>
      <c r="L9" s="17">
        <f t="shared" si="6"/>
        <v>0</v>
      </c>
      <c r="M9" s="2">
        <v>7.5</v>
      </c>
      <c r="N9" s="18">
        <f t="shared" si="2"/>
        <v>3.75</v>
      </c>
      <c r="O9" s="18">
        <f t="shared" si="3"/>
        <v>-8.75</v>
      </c>
      <c r="Q9" s="1"/>
    </row>
    <row r="10" spans="1:17" x14ac:dyDescent="0.2">
      <c r="A10">
        <f t="shared" si="4"/>
        <v>8</v>
      </c>
      <c r="B10" s="2">
        <v>7.5</v>
      </c>
      <c r="C10" s="2">
        <v>15.75</v>
      </c>
      <c r="D10" s="17">
        <f t="shared" si="0"/>
        <v>8.25</v>
      </c>
      <c r="E10" s="2"/>
      <c r="F10" s="34">
        <f t="shared" si="1"/>
        <v>8.25</v>
      </c>
      <c r="G10" s="22">
        <v>8.25</v>
      </c>
      <c r="H10" s="23"/>
      <c r="I10" s="23"/>
      <c r="J10" s="23"/>
      <c r="K10" s="39">
        <f t="shared" si="5"/>
        <v>8.25</v>
      </c>
      <c r="L10" s="17">
        <f t="shared" si="6"/>
        <v>0</v>
      </c>
      <c r="M10" s="2">
        <v>7.5</v>
      </c>
      <c r="N10" s="18">
        <f t="shared" si="2"/>
        <v>0.75</v>
      </c>
      <c r="O10" s="18">
        <f t="shared" si="3"/>
        <v>-8</v>
      </c>
    </row>
    <row r="11" spans="1:17" x14ac:dyDescent="0.2">
      <c r="A11">
        <f t="shared" si="4"/>
        <v>9</v>
      </c>
      <c r="B11" s="2">
        <v>7.25</v>
      </c>
      <c r="C11" s="2">
        <v>16</v>
      </c>
      <c r="D11" s="17">
        <f t="shared" si="0"/>
        <v>8.75</v>
      </c>
      <c r="E11" s="2">
        <v>1</v>
      </c>
      <c r="F11" s="34">
        <f t="shared" si="1"/>
        <v>9.75</v>
      </c>
      <c r="G11" s="22">
        <v>4</v>
      </c>
      <c r="H11" s="23">
        <v>5</v>
      </c>
      <c r="I11" s="23">
        <v>0.75</v>
      </c>
      <c r="J11" s="23"/>
      <c r="K11" s="39">
        <f t="shared" si="5"/>
        <v>9.75</v>
      </c>
      <c r="L11" s="17">
        <f t="shared" si="6"/>
        <v>0</v>
      </c>
      <c r="M11" s="2">
        <v>7.5</v>
      </c>
      <c r="N11" s="18">
        <f t="shared" si="2"/>
        <v>2.25</v>
      </c>
      <c r="O11" s="18">
        <f t="shared" si="3"/>
        <v>-5.75</v>
      </c>
      <c r="Q11" s="1"/>
    </row>
    <row r="12" spans="1:17" x14ac:dyDescent="0.2">
      <c r="A12">
        <f t="shared" si="4"/>
        <v>10</v>
      </c>
      <c r="B12" s="2">
        <v>7.25</v>
      </c>
      <c r="C12" s="2">
        <v>11</v>
      </c>
      <c r="D12" s="17">
        <f t="shared" si="0"/>
        <v>3.75</v>
      </c>
      <c r="E12" s="2"/>
      <c r="F12" s="34">
        <f t="shared" si="1"/>
        <v>3.75</v>
      </c>
      <c r="G12" s="22"/>
      <c r="H12" s="23">
        <v>3.75</v>
      </c>
      <c r="I12" s="23"/>
      <c r="J12" s="23"/>
      <c r="K12" s="39">
        <f t="shared" si="5"/>
        <v>3.75</v>
      </c>
      <c r="L12" s="17">
        <f t="shared" si="6"/>
        <v>0</v>
      </c>
      <c r="M12" s="2">
        <v>7.5</v>
      </c>
      <c r="N12" s="18">
        <f t="shared" si="2"/>
        <v>-3.75</v>
      </c>
      <c r="O12" s="18">
        <f t="shared" si="3"/>
        <v>-9.5</v>
      </c>
      <c r="Q12" s="1" t="s">
        <v>33</v>
      </c>
    </row>
    <row r="13" spans="1:17" x14ac:dyDescent="0.2">
      <c r="A13">
        <f t="shared" si="4"/>
        <v>11</v>
      </c>
      <c r="B13" s="2"/>
      <c r="C13" s="2"/>
      <c r="D13" s="17">
        <f t="shared" ref="D13:D31" si="7">C13-B13</f>
        <v>0</v>
      </c>
      <c r="E13" s="2"/>
      <c r="F13" s="34">
        <f t="shared" ref="F13:F31" si="8">D13+E13</f>
        <v>0</v>
      </c>
      <c r="G13" s="22"/>
      <c r="H13" s="23"/>
      <c r="I13" s="23"/>
      <c r="J13" s="23"/>
      <c r="K13" s="39">
        <f t="shared" si="5"/>
        <v>0</v>
      </c>
      <c r="L13" s="17">
        <f t="shared" si="6"/>
        <v>0</v>
      </c>
      <c r="M13" s="2"/>
      <c r="N13" s="18">
        <f t="shared" si="2"/>
        <v>0</v>
      </c>
      <c r="O13" s="18">
        <f t="shared" ref="O13:O19" si="9">O12+N13</f>
        <v>-9.5</v>
      </c>
      <c r="Q13" s="1"/>
    </row>
    <row r="14" spans="1:17" x14ac:dyDescent="0.2">
      <c r="A14">
        <f t="shared" si="4"/>
        <v>12</v>
      </c>
      <c r="B14" s="2"/>
      <c r="C14" s="2"/>
      <c r="D14" s="17">
        <f t="shared" si="7"/>
        <v>0</v>
      </c>
      <c r="E14" s="2"/>
      <c r="F14" s="34">
        <f t="shared" si="8"/>
        <v>0</v>
      </c>
      <c r="G14" s="22"/>
      <c r="H14" s="23"/>
      <c r="I14" s="23"/>
      <c r="J14" s="23"/>
      <c r="K14" s="39">
        <f t="shared" si="5"/>
        <v>0</v>
      </c>
      <c r="L14" s="17">
        <f t="shared" si="6"/>
        <v>0</v>
      </c>
      <c r="M14" s="2"/>
      <c r="N14" s="18">
        <f t="shared" si="2"/>
        <v>0</v>
      </c>
      <c r="O14" s="18">
        <f t="shared" si="9"/>
        <v>-9.5</v>
      </c>
      <c r="Q14" s="1"/>
    </row>
    <row r="15" spans="1:17" x14ac:dyDescent="0.2">
      <c r="A15">
        <f t="shared" si="4"/>
        <v>13</v>
      </c>
      <c r="B15" s="2"/>
      <c r="C15" s="2"/>
      <c r="D15" s="17">
        <f t="shared" si="7"/>
        <v>0</v>
      </c>
      <c r="E15" s="2"/>
      <c r="F15" s="34">
        <f t="shared" si="8"/>
        <v>0</v>
      </c>
      <c r="G15" s="22"/>
      <c r="H15" s="23"/>
      <c r="I15" s="23"/>
      <c r="J15" s="23"/>
      <c r="K15" s="39">
        <f t="shared" si="5"/>
        <v>0</v>
      </c>
      <c r="L15" s="17">
        <f t="shared" si="6"/>
        <v>0</v>
      </c>
      <c r="M15" s="2">
        <v>7.5</v>
      </c>
      <c r="N15" s="18">
        <f t="shared" si="2"/>
        <v>-7.5</v>
      </c>
      <c r="O15" s="18">
        <f t="shared" si="9"/>
        <v>-17</v>
      </c>
      <c r="Q15" s="1"/>
    </row>
    <row r="16" spans="1:17" x14ac:dyDescent="0.2">
      <c r="A16">
        <f t="shared" si="4"/>
        <v>14</v>
      </c>
      <c r="B16" s="2"/>
      <c r="C16" s="2"/>
      <c r="D16" s="17">
        <f t="shared" si="7"/>
        <v>0</v>
      </c>
      <c r="E16" s="2"/>
      <c r="F16" s="34">
        <f t="shared" si="8"/>
        <v>0</v>
      </c>
      <c r="G16" s="22"/>
      <c r="H16" s="23"/>
      <c r="I16" s="23"/>
      <c r="J16" s="23"/>
      <c r="K16" s="39">
        <f t="shared" si="5"/>
        <v>0</v>
      </c>
      <c r="L16" s="17">
        <f t="shared" si="6"/>
        <v>0</v>
      </c>
      <c r="M16" s="2">
        <v>7.5</v>
      </c>
      <c r="N16" s="18">
        <f t="shared" si="2"/>
        <v>-7.5</v>
      </c>
      <c r="O16" s="18">
        <f t="shared" si="9"/>
        <v>-24.5</v>
      </c>
      <c r="Q16" s="1"/>
    </row>
    <row r="17" spans="1:17" x14ac:dyDescent="0.2">
      <c r="A17">
        <f t="shared" si="4"/>
        <v>15</v>
      </c>
      <c r="B17" s="2"/>
      <c r="C17" s="2"/>
      <c r="D17" s="17">
        <f t="shared" si="7"/>
        <v>0</v>
      </c>
      <c r="E17" s="2"/>
      <c r="F17" s="34">
        <f t="shared" si="8"/>
        <v>0</v>
      </c>
      <c r="G17" s="22"/>
      <c r="H17" s="23"/>
      <c r="I17" s="23"/>
      <c r="J17" s="23"/>
      <c r="K17" s="39">
        <f t="shared" si="5"/>
        <v>0</v>
      </c>
      <c r="L17" s="17">
        <f t="shared" si="6"/>
        <v>0</v>
      </c>
      <c r="M17" s="2">
        <v>7.5</v>
      </c>
      <c r="N17" s="18">
        <f t="shared" si="2"/>
        <v>-7.5</v>
      </c>
      <c r="O17" s="18">
        <f t="shared" si="9"/>
        <v>-32</v>
      </c>
      <c r="Q17" s="1"/>
    </row>
    <row r="18" spans="1:17" x14ac:dyDescent="0.2">
      <c r="A18">
        <f t="shared" si="4"/>
        <v>16</v>
      </c>
      <c r="B18" s="2"/>
      <c r="C18" s="2"/>
      <c r="D18" s="17">
        <f t="shared" si="7"/>
        <v>0</v>
      </c>
      <c r="E18" s="2"/>
      <c r="F18" s="34">
        <f t="shared" si="8"/>
        <v>0</v>
      </c>
      <c r="G18" s="22"/>
      <c r="H18" s="23"/>
      <c r="I18" s="23"/>
      <c r="J18" s="23"/>
      <c r="K18" s="39">
        <f t="shared" si="5"/>
        <v>0</v>
      </c>
      <c r="L18" s="17">
        <f t="shared" si="6"/>
        <v>0</v>
      </c>
      <c r="M18" s="2">
        <v>7.5</v>
      </c>
      <c r="N18" s="18">
        <f t="shared" si="2"/>
        <v>-7.5</v>
      </c>
      <c r="O18" s="18">
        <f t="shared" si="9"/>
        <v>-39.5</v>
      </c>
      <c r="Q18" s="1"/>
    </row>
    <row r="19" spans="1:17" x14ac:dyDescent="0.2">
      <c r="A19">
        <f t="shared" si="4"/>
        <v>17</v>
      </c>
      <c r="B19" s="2"/>
      <c r="C19" s="2"/>
      <c r="D19" s="17">
        <f t="shared" si="7"/>
        <v>0</v>
      </c>
      <c r="E19" s="2"/>
      <c r="F19" s="34">
        <f t="shared" si="8"/>
        <v>0</v>
      </c>
      <c r="G19" s="22"/>
      <c r="H19" s="23"/>
      <c r="I19" s="23"/>
      <c r="J19" s="23"/>
      <c r="K19" s="39">
        <f t="shared" si="5"/>
        <v>0</v>
      </c>
      <c r="L19" s="17">
        <f t="shared" si="6"/>
        <v>0</v>
      </c>
      <c r="M19" s="2">
        <v>7.5</v>
      </c>
      <c r="N19" s="18">
        <f t="shared" si="2"/>
        <v>-7.5</v>
      </c>
      <c r="O19" s="18">
        <f t="shared" si="9"/>
        <v>-47</v>
      </c>
      <c r="Q19" s="1"/>
    </row>
    <row r="20" spans="1:17" x14ac:dyDescent="0.2">
      <c r="A20">
        <f t="shared" si="4"/>
        <v>18</v>
      </c>
      <c r="B20" s="2"/>
      <c r="C20" s="2"/>
      <c r="D20" s="17">
        <f t="shared" si="7"/>
        <v>0</v>
      </c>
      <c r="E20" s="2"/>
      <c r="F20" s="34">
        <f t="shared" si="8"/>
        <v>0</v>
      </c>
      <c r="G20" s="22"/>
      <c r="H20" s="23"/>
      <c r="I20" s="23"/>
      <c r="J20" s="23"/>
      <c r="K20" s="39">
        <f t="shared" si="5"/>
        <v>0</v>
      </c>
      <c r="L20" s="17">
        <f t="shared" si="6"/>
        <v>0</v>
      </c>
      <c r="M20" s="2"/>
      <c r="N20" s="18">
        <f t="shared" si="2"/>
        <v>0</v>
      </c>
      <c r="O20" s="18">
        <f t="shared" ref="O20:O32" si="10">O19+N20</f>
        <v>-47</v>
      </c>
      <c r="Q20" s="1"/>
    </row>
    <row r="21" spans="1:17" x14ac:dyDescent="0.2">
      <c r="A21">
        <f t="shared" si="4"/>
        <v>19</v>
      </c>
      <c r="B21" s="2"/>
      <c r="C21" s="2"/>
      <c r="D21" s="17">
        <f t="shared" si="7"/>
        <v>0</v>
      </c>
      <c r="E21" s="2"/>
      <c r="F21" s="34">
        <f t="shared" si="8"/>
        <v>0</v>
      </c>
      <c r="G21" s="22"/>
      <c r="H21" s="23"/>
      <c r="I21" s="23"/>
      <c r="J21" s="23"/>
      <c r="K21" s="39">
        <f t="shared" si="5"/>
        <v>0</v>
      </c>
      <c r="L21" s="17">
        <f t="shared" si="6"/>
        <v>0</v>
      </c>
      <c r="M21" s="2"/>
      <c r="N21" s="18">
        <f t="shared" si="2"/>
        <v>0</v>
      </c>
      <c r="O21" s="18">
        <f t="shared" si="10"/>
        <v>-47</v>
      </c>
      <c r="Q21" s="1"/>
    </row>
    <row r="22" spans="1:17" x14ac:dyDescent="0.2">
      <c r="A22">
        <f t="shared" si="4"/>
        <v>20</v>
      </c>
      <c r="B22" s="2"/>
      <c r="C22" s="2"/>
      <c r="D22" s="17">
        <f t="shared" si="7"/>
        <v>0</v>
      </c>
      <c r="E22" s="2"/>
      <c r="F22" s="34">
        <f t="shared" si="8"/>
        <v>0</v>
      </c>
      <c r="G22" s="22"/>
      <c r="H22" s="23"/>
      <c r="I22" s="23"/>
      <c r="J22" s="23"/>
      <c r="K22" s="39">
        <f t="shared" si="5"/>
        <v>0</v>
      </c>
      <c r="L22" s="17">
        <f t="shared" si="6"/>
        <v>0</v>
      </c>
      <c r="M22" s="2">
        <v>7.5</v>
      </c>
      <c r="N22" s="18">
        <f t="shared" si="2"/>
        <v>-7.5</v>
      </c>
      <c r="O22" s="18">
        <f t="shared" si="10"/>
        <v>-54.5</v>
      </c>
      <c r="Q22" s="1"/>
    </row>
    <row r="23" spans="1:17" x14ac:dyDescent="0.2">
      <c r="A23">
        <f t="shared" si="4"/>
        <v>21</v>
      </c>
      <c r="B23" s="2"/>
      <c r="C23" s="2"/>
      <c r="D23" s="17">
        <f t="shared" si="7"/>
        <v>0</v>
      </c>
      <c r="E23" s="2"/>
      <c r="F23" s="34">
        <f t="shared" si="8"/>
        <v>0</v>
      </c>
      <c r="G23" s="22"/>
      <c r="H23" s="23"/>
      <c r="I23" s="23"/>
      <c r="J23" s="23"/>
      <c r="K23" s="39">
        <f t="shared" si="5"/>
        <v>0</v>
      </c>
      <c r="L23" s="17">
        <f t="shared" si="6"/>
        <v>0</v>
      </c>
      <c r="M23" s="2">
        <v>7.5</v>
      </c>
      <c r="N23" s="18">
        <f t="shared" si="2"/>
        <v>-7.5</v>
      </c>
      <c r="O23" s="18">
        <f t="shared" si="10"/>
        <v>-62</v>
      </c>
      <c r="Q23" s="1"/>
    </row>
    <row r="24" spans="1:17" x14ac:dyDescent="0.2">
      <c r="A24">
        <f t="shared" si="4"/>
        <v>22</v>
      </c>
      <c r="B24" s="2"/>
      <c r="C24" s="2"/>
      <c r="D24" s="17">
        <f t="shared" si="7"/>
        <v>0</v>
      </c>
      <c r="E24" s="2"/>
      <c r="F24" s="34">
        <f t="shared" si="8"/>
        <v>0</v>
      </c>
      <c r="G24" s="22"/>
      <c r="H24" s="23"/>
      <c r="I24" s="23"/>
      <c r="J24" s="23"/>
      <c r="K24" s="39">
        <f t="shared" si="5"/>
        <v>0</v>
      </c>
      <c r="L24" s="17">
        <f t="shared" si="6"/>
        <v>0</v>
      </c>
      <c r="M24" s="2">
        <v>7.5</v>
      </c>
      <c r="N24" s="18">
        <f t="shared" si="2"/>
        <v>-7.5</v>
      </c>
      <c r="O24" s="18">
        <f t="shared" si="10"/>
        <v>-69.5</v>
      </c>
      <c r="Q24" s="1"/>
    </row>
    <row r="25" spans="1:17" x14ac:dyDescent="0.2">
      <c r="A25">
        <f t="shared" si="4"/>
        <v>23</v>
      </c>
      <c r="B25" s="2"/>
      <c r="C25" s="2"/>
      <c r="D25" s="17">
        <f t="shared" si="7"/>
        <v>0</v>
      </c>
      <c r="E25" s="2"/>
      <c r="F25" s="34">
        <f t="shared" si="8"/>
        <v>0</v>
      </c>
      <c r="G25" s="22"/>
      <c r="H25" s="23"/>
      <c r="I25" s="23"/>
      <c r="J25" s="23"/>
      <c r="K25" s="39">
        <f t="shared" si="5"/>
        <v>0</v>
      </c>
      <c r="L25" s="17">
        <f t="shared" si="6"/>
        <v>0</v>
      </c>
      <c r="M25" s="2">
        <v>7.5</v>
      </c>
      <c r="N25" s="18">
        <f t="shared" si="2"/>
        <v>-7.5</v>
      </c>
      <c r="O25" s="18">
        <f t="shared" si="10"/>
        <v>-77</v>
      </c>
      <c r="Q25" s="1"/>
    </row>
    <row r="26" spans="1:17" x14ac:dyDescent="0.2">
      <c r="A26">
        <f t="shared" si="4"/>
        <v>24</v>
      </c>
      <c r="B26" s="2"/>
      <c r="C26" s="2"/>
      <c r="D26" s="17">
        <f t="shared" si="7"/>
        <v>0</v>
      </c>
      <c r="E26" s="2"/>
      <c r="F26" s="34">
        <f t="shared" si="8"/>
        <v>0</v>
      </c>
      <c r="G26" s="22"/>
      <c r="H26" s="23"/>
      <c r="I26" s="23"/>
      <c r="J26" s="23"/>
      <c r="K26" s="39">
        <f t="shared" si="5"/>
        <v>0</v>
      </c>
      <c r="L26" s="17">
        <f t="shared" si="6"/>
        <v>0</v>
      </c>
      <c r="M26" s="2">
        <v>7.5</v>
      </c>
      <c r="N26" s="18">
        <f t="shared" si="2"/>
        <v>-7.5</v>
      </c>
      <c r="O26" s="18">
        <f t="shared" si="10"/>
        <v>-84.5</v>
      </c>
      <c r="Q26" s="1"/>
    </row>
    <row r="27" spans="1:17" x14ac:dyDescent="0.2">
      <c r="A27">
        <f t="shared" si="4"/>
        <v>25</v>
      </c>
      <c r="B27" s="2"/>
      <c r="C27" s="2"/>
      <c r="D27" s="17">
        <f t="shared" si="7"/>
        <v>0</v>
      </c>
      <c r="E27" s="2"/>
      <c r="F27" s="34">
        <f t="shared" si="8"/>
        <v>0</v>
      </c>
      <c r="G27" s="22"/>
      <c r="H27" s="23"/>
      <c r="I27" s="23"/>
      <c r="J27" s="23"/>
      <c r="K27" s="39">
        <f t="shared" si="5"/>
        <v>0</v>
      </c>
      <c r="L27" s="17">
        <f t="shared" si="6"/>
        <v>0</v>
      </c>
      <c r="M27" s="2"/>
      <c r="N27" s="18">
        <f t="shared" si="2"/>
        <v>0</v>
      </c>
      <c r="O27" s="18">
        <f t="shared" si="10"/>
        <v>-84.5</v>
      </c>
      <c r="Q27" s="1"/>
    </row>
    <row r="28" spans="1:17" x14ac:dyDescent="0.2">
      <c r="A28">
        <f t="shared" si="4"/>
        <v>26</v>
      </c>
      <c r="B28" s="2"/>
      <c r="C28" s="2"/>
      <c r="D28" s="17">
        <f t="shared" si="7"/>
        <v>0</v>
      </c>
      <c r="E28" s="2"/>
      <c r="F28" s="34">
        <f t="shared" si="8"/>
        <v>0</v>
      </c>
      <c r="G28" s="22"/>
      <c r="H28" s="23"/>
      <c r="I28" s="23"/>
      <c r="J28" s="23"/>
      <c r="K28" s="39">
        <f t="shared" si="5"/>
        <v>0</v>
      </c>
      <c r="L28" s="17">
        <f t="shared" si="6"/>
        <v>0</v>
      </c>
      <c r="M28" s="2"/>
      <c r="N28" s="18">
        <f t="shared" si="2"/>
        <v>0</v>
      </c>
      <c r="O28" s="18">
        <f t="shared" si="10"/>
        <v>-84.5</v>
      </c>
      <c r="Q28" s="1"/>
    </row>
    <row r="29" spans="1:17" x14ac:dyDescent="0.2">
      <c r="A29">
        <f t="shared" si="4"/>
        <v>27</v>
      </c>
      <c r="B29" s="2"/>
      <c r="C29" s="2"/>
      <c r="D29" s="17">
        <f t="shared" si="7"/>
        <v>0</v>
      </c>
      <c r="E29" s="2"/>
      <c r="F29" s="34">
        <f t="shared" si="8"/>
        <v>0</v>
      </c>
      <c r="G29" s="22"/>
      <c r="H29" s="23"/>
      <c r="I29" s="23"/>
      <c r="J29" s="23"/>
      <c r="K29" s="39">
        <f t="shared" si="5"/>
        <v>0</v>
      </c>
      <c r="L29" s="17">
        <f t="shared" si="6"/>
        <v>0</v>
      </c>
      <c r="M29" s="2">
        <v>7.5</v>
      </c>
      <c r="N29" s="18">
        <f t="shared" si="2"/>
        <v>-7.5</v>
      </c>
      <c r="O29" s="18">
        <f t="shared" si="10"/>
        <v>-92</v>
      </c>
      <c r="Q29" s="1"/>
    </row>
    <row r="30" spans="1:17" x14ac:dyDescent="0.2">
      <c r="A30">
        <f t="shared" si="4"/>
        <v>28</v>
      </c>
      <c r="B30" s="2"/>
      <c r="C30" s="2"/>
      <c r="D30" s="17">
        <f t="shared" si="7"/>
        <v>0</v>
      </c>
      <c r="E30" s="2"/>
      <c r="F30" s="34">
        <f t="shared" si="8"/>
        <v>0</v>
      </c>
      <c r="G30" s="22"/>
      <c r="H30" s="23"/>
      <c r="I30" s="23"/>
      <c r="J30" s="23"/>
      <c r="K30" s="39">
        <f t="shared" si="5"/>
        <v>0</v>
      </c>
      <c r="L30" s="17">
        <f t="shared" si="6"/>
        <v>0</v>
      </c>
      <c r="M30" s="2">
        <v>7.5</v>
      </c>
      <c r="N30" s="18">
        <f t="shared" si="2"/>
        <v>-7.5</v>
      </c>
      <c r="O30" s="18">
        <f t="shared" si="10"/>
        <v>-99.5</v>
      </c>
      <c r="Q30" s="1"/>
    </row>
    <row r="31" spans="1:17" x14ac:dyDescent="0.2">
      <c r="A31">
        <f t="shared" si="4"/>
        <v>29</v>
      </c>
      <c r="B31" s="2"/>
      <c r="C31" s="2"/>
      <c r="D31" s="17">
        <f t="shared" si="7"/>
        <v>0</v>
      </c>
      <c r="E31" s="2"/>
      <c r="F31" s="34">
        <f t="shared" si="8"/>
        <v>0</v>
      </c>
      <c r="G31" s="22"/>
      <c r="H31" s="23"/>
      <c r="I31" s="23"/>
      <c r="J31" s="23"/>
      <c r="K31" s="39">
        <f t="shared" si="5"/>
        <v>0</v>
      </c>
      <c r="L31" s="17">
        <f t="shared" si="6"/>
        <v>0</v>
      </c>
      <c r="M31" s="2">
        <v>7.5</v>
      </c>
      <c r="N31" s="18">
        <f t="shared" si="2"/>
        <v>-7.5</v>
      </c>
      <c r="O31" s="18">
        <f t="shared" si="10"/>
        <v>-107</v>
      </c>
      <c r="Q31" s="1"/>
    </row>
    <row r="32" spans="1:17" x14ac:dyDescent="0.2">
      <c r="A32">
        <f t="shared" si="4"/>
        <v>30</v>
      </c>
      <c r="B32" s="2"/>
      <c r="C32" s="2"/>
      <c r="D32" s="17">
        <f>C32-B32</f>
        <v>0</v>
      </c>
      <c r="E32" s="2"/>
      <c r="F32" s="34">
        <f>D32+E32</f>
        <v>0</v>
      </c>
      <c r="G32" s="22"/>
      <c r="H32" s="23"/>
      <c r="I32" s="23"/>
      <c r="J32" s="23"/>
      <c r="K32" s="39">
        <f t="shared" si="5"/>
        <v>0</v>
      </c>
      <c r="L32" s="17">
        <f t="shared" si="6"/>
        <v>0</v>
      </c>
      <c r="M32" s="2">
        <v>7.5</v>
      </c>
      <c r="N32" s="18">
        <f t="shared" si="2"/>
        <v>-7.5</v>
      </c>
      <c r="O32" s="18">
        <f t="shared" si="10"/>
        <v>-114.5</v>
      </c>
      <c r="Q32" s="1"/>
    </row>
    <row r="33" spans="1:17" x14ac:dyDescent="0.2">
      <c r="A33">
        <f t="shared" si="4"/>
        <v>31</v>
      </c>
      <c r="B33" s="2"/>
      <c r="C33" s="2"/>
      <c r="D33" s="17">
        <f>C33-B33</f>
        <v>0</v>
      </c>
      <c r="E33" s="2"/>
      <c r="F33" s="34">
        <f>D33+E33</f>
        <v>0</v>
      </c>
      <c r="G33" s="22"/>
      <c r="H33" s="23"/>
      <c r="I33" s="23"/>
      <c r="J33" s="23"/>
      <c r="K33" s="39">
        <f t="shared" si="5"/>
        <v>0</v>
      </c>
      <c r="L33" s="17">
        <f t="shared" si="6"/>
        <v>0</v>
      </c>
      <c r="M33" s="2">
        <v>7.5</v>
      </c>
      <c r="N33" s="18">
        <f t="shared" si="2"/>
        <v>-7.5</v>
      </c>
      <c r="O33" s="18">
        <f>O32+N33</f>
        <v>-122</v>
      </c>
      <c r="Q33" t="s">
        <v>21</v>
      </c>
    </row>
    <row r="34" spans="1:17" x14ac:dyDescent="0.2">
      <c r="B34" s="2"/>
      <c r="C34" s="2"/>
      <c r="D34" s="2"/>
      <c r="E34" s="2"/>
      <c r="F34" s="35"/>
      <c r="G34" s="22"/>
      <c r="H34" s="23"/>
      <c r="I34" s="23"/>
      <c r="J34" s="23"/>
      <c r="K34" s="24"/>
      <c r="L34" s="2"/>
      <c r="M34" s="2"/>
      <c r="N34" s="2"/>
      <c r="O34" s="2"/>
    </row>
    <row r="35" spans="1:17" x14ac:dyDescent="0.2">
      <c r="A35" s="15" t="s">
        <v>14</v>
      </c>
      <c r="B35" s="12"/>
      <c r="C35" s="12"/>
      <c r="D35" s="12"/>
      <c r="E35" s="12"/>
      <c r="F35" s="36">
        <f>SUM(F3:F34)</f>
        <v>50.5</v>
      </c>
      <c r="G35" s="25"/>
      <c r="H35" s="26"/>
      <c r="I35" s="26"/>
      <c r="J35" s="26"/>
      <c r="K35" s="27">
        <f>SUM(K3:K34)</f>
        <v>50.5</v>
      </c>
      <c r="L35" s="17">
        <f t="shared" si="6"/>
        <v>0</v>
      </c>
    </row>
    <row r="36" spans="1:17" x14ac:dyDescent="0.2">
      <c r="A36" s="13" t="s">
        <v>15</v>
      </c>
      <c r="B36" s="14"/>
      <c r="C36" s="14"/>
      <c r="D36" s="14"/>
      <c r="E36" s="14"/>
      <c r="F36" s="37">
        <f>F35/7.5</f>
        <v>6.7333333333333334</v>
      </c>
      <c r="G36" s="28"/>
      <c r="H36" s="29"/>
      <c r="I36" s="29"/>
      <c r="J36" s="29"/>
      <c r="K36" s="30">
        <f>K35/7.5</f>
        <v>6.7333333333333334</v>
      </c>
      <c r="L36" s="16"/>
    </row>
    <row r="37" spans="1:17" x14ac:dyDescent="0.2">
      <c r="A37" s="1" t="s">
        <v>18</v>
      </c>
      <c r="F37" s="38"/>
      <c r="G37" s="31"/>
      <c r="H37" s="32"/>
      <c r="I37" s="32"/>
      <c r="J37" s="32"/>
      <c r="K37" s="33">
        <f>K35/F35</f>
        <v>1</v>
      </c>
    </row>
  </sheetData>
  <mergeCells count="13">
    <mergeCell ref="L1:L2"/>
    <mergeCell ref="M1:M2"/>
    <mergeCell ref="N1:N2"/>
    <mergeCell ref="O1:O2"/>
    <mergeCell ref="Q1:Q2"/>
    <mergeCell ref="P1:P2"/>
    <mergeCell ref="G1:K1"/>
    <mergeCell ref="A1:A2"/>
    <mergeCell ref="B1:B2"/>
    <mergeCell ref="C1:C2"/>
    <mergeCell ref="D1:D2"/>
    <mergeCell ref="E1:E2"/>
    <mergeCell ref="F1:F2"/>
  </mergeCells>
  <conditionalFormatting sqref="P3:P19">
    <cfRule type="cellIs" dxfId="20" priority="45" stopIfTrue="1" operator="lessThan">
      <formula>0</formula>
    </cfRule>
    <cfRule type="cellIs" dxfId="19" priority="46" stopIfTrue="1" operator="greaterThan">
      <formula>0</formula>
    </cfRule>
  </conditionalFormatting>
  <conditionalFormatting sqref="N34:O35 N3:N19">
    <cfRule type="cellIs" dxfId="18" priority="25" stopIfTrue="1" operator="lessThan">
      <formula>0</formula>
    </cfRule>
    <cfRule type="cellIs" dxfId="17" priority="26" stopIfTrue="1" operator="greaterThan">
      <formula>0</formula>
    </cfRule>
  </conditionalFormatting>
  <conditionalFormatting sqref="N20:N26">
    <cfRule type="cellIs" dxfId="16" priority="12" stopIfTrue="1" operator="lessThan">
      <formula>0</formula>
    </cfRule>
    <cfRule type="cellIs" dxfId="15" priority="13" stopIfTrue="1" operator="greaterThan">
      <formula>0</formula>
    </cfRule>
  </conditionalFormatting>
  <conditionalFormatting sqref="P20:P26">
    <cfRule type="cellIs" dxfId="14" priority="14" stopIfTrue="1" operator="lessThan">
      <formula>0</formula>
    </cfRule>
    <cfRule type="cellIs" dxfId="13" priority="15" stopIfTrue="1" operator="greaterThan">
      <formula>0</formula>
    </cfRule>
  </conditionalFormatting>
  <conditionalFormatting sqref="P27:P33">
    <cfRule type="cellIs" dxfId="12" priority="10" stopIfTrue="1" operator="lessThan">
      <formula>0</formula>
    </cfRule>
    <cfRule type="cellIs" dxfId="11" priority="11" stopIfTrue="1" operator="greaterThan">
      <formula>0</formula>
    </cfRule>
  </conditionalFormatting>
  <conditionalFormatting sqref="N27:N32">
    <cfRule type="cellIs" dxfId="10" priority="8" stopIfTrue="1" operator="lessThan">
      <formula>0</formula>
    </cfRule>
    <cfRule type="cellIs" dxfId="9" priority="9" stopIfTrue="1" operator="greaterThan">
      <formula>0</formula>
    </cfRule>
  </conditionalFormatting>
  <conditionalFormatting sqref="L3:L5">
    <cfRule type="cellIs" dxfId="8" priority="7" stopIfTrue="1" operator="notEqual">
      <formula>0</formula>
    </cfRule>
  </conditionalFormatting>
  <conditionalFormatting sqref="N33">
    <cfRule type="cellIs" dxfId="7" priority="4" stopIfTrue="1" operator="lessThan">
      <formula>0</formula>
    </cfRule>
    <cfRule type="cellIs" dxfId="6" priority="5" stopIfTrue="1" operator="greaterThan">
      <formula>0</formula>
    </cfRule>
  </conditionalFormatting>
  <conditionalFormatting sqref="L6:L33">
    <cfRule type="cellIs" dxfId="5" priority="2" stopIfTrue="1" operator="notEqual">
      <formula>0</formula>
    </cfRule>
  </conditionalFormatting>
  <conditionalFormatting sqref="L35">
    <cfRule type="cellIs" dxfId="4" priority="1" stopIfTrue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15" zoomScaleNormal="115" workbookViewId="0">
      <selection activeCell="J27" sqref="J27"/>
    </sheetView>
  </sheetViews>
  <sheetFormatPr defaultRowHeight="12.75" x14ac:dyDescent="0.2"/>
  <cols>
    <col min="6" max="6" width="9.140625" customWidth="1"/>
    <col min="7" max="7" width="3.85546875" customWidth="1"/>
    <col min="8" max="8" width="10.5703125" customWidth="1"/>
    <col min="9" max="9" width="10" customWidth="1"/>
    <col min="10" max="10" width="11.7109375" customWidth="1"/>
  </cols>
  <sheetData>
    <row r="1" spans="1:11" x14ac:dyDescent="0.2">
      <c r="B1" s="11"/>
    </row>
    <row r="2" spans="1:11" x14ac:dyDescent="0.2">
      <c r="A2" t="s">
        <v>5</v>
      </c>
    </row>
    <row r="3" spans="1:11" x14ac:dyDescent="0.2">
      <c r="A3" s="1" t="s">
        <v>7</v>
      </c>
      <c r="B3" s="4">
        <v>125</v>
      </c>
    </row>
    <row r="6" spans="1:11" ht="84" customHeight="1" x14ac:dyDescent="0.2"/>
    <row r="15" spans="1:11" ht="43.5" customHeight="1" x14ac:dyDescent="0.2">
      <c r="B15" s="6" t="s">
        <v>6</v>
      </c>
      <c r="C15" s="6" t="s">
        <v>8</v>
      </c>
      <c r="D15" s="6" t="s">
        <v>19</v>
      </c>
      <c r="E15" s="6" t="s">
        <v>9</v>
      </c>
      <c r="F15" s="6" t="s">
        <v>11</v>
      </c>
      <c r="H15" s="6" t="s">
        <v>12</v>
      </c>
      <c r="I15" s="6" t="s">
        <v>20</v>
      </c>
      <c r="J15" s="6" t="s">
        <v>13</v>
      </c>
    </row>
    <row r="16" spans="1:11" x14ac:dyDescent="0.2">
      <c r="A16" s="3">
        <v>42186</v>
      </c>
      <c r="B16" s="2">
        <v>22</v>
      </c>
      <c r="C16" s="2">
        <v>20</v>
      </c>
      <c r="D16" s="2">
        <f>Details!$F$36</f>
        <v>6.7333333333333334</v>
      </c>
      <c r="E16" s="2">
        <f>D16</f>
        <v>6.7333333333333334</v>
      </c>
      <c r="F16" s="9">
        <f t="shared" ref="F16:F21" si="0">E16/B$3</f>
        <v>5.3866666666666667E-2</v>
      </c>
      <c r="G16" s="5"/>
      <c r="H16" s="2">
        <f>D16</f>
        <v>6.7333333333333334</v>
      </c>
      <c r="I16" s="9">
        <f t="shared" ref="I16:I21" si="1">H16/B$3</f>
        <v>5.3866666666666667E-2</v>
      </c>
      <c r="J16" s="5">
        <f>I16</f>
        <v>5.3866666666666667E-2</v>
      </c>
      <c r="K16" s="5"/>
    </row>
    <row r="17" spans="1:12" x14ac:dyDescent="0.2">
      <c r="A17" s="3">
        <v>42217</v>
      </c>
      <c r="B17" s="2">
        <v>20</v>
      </c>
      <c r="C17" s="2">
        <v>20</v>
      </c>
      <c r="D17" s="2">
        <v>0</v>
      </c>
      <c r="E17" s="2">
        <f t="shared" ref="E17:E21" si="2">E16+D17</f>
        <v>6.7333333333333334</v>
      </c>
      <c r="F17" s="9">
        <f t="shared" si="0"/>
        <v>5.3866666666666667E-2</v>
      </c>
      <c r="G17" s="5"/>
      <c r="H17" s="2">
        <f t="shared" ref="H17:H21" si="3">IF(D17&gt;0,H16+D17, H16+C17)</f>
        <v>26.733333333333334</v>
      </c>
      <c r="I17" s="9">
        <f t="shared" si="1"/>
        <v>0.21386666666666668</v>
      </c>
      <c r="J17" s="5">
        <f>J16+0.2</f>
        <v>0.25386666666666668</v>
      </c>
      <c r="K17" s="5"/>
    </row>
    <row r="18" spans="1:12" x14ac:dyDescent="0.2">
      <c r="A18" s="3">
        <v>42248</v>
      </c>
      <c r="B18" s="2">
        <v>21</v>
      </c>
      <c r="C18" s="2">
        <v>21</v>
      </c>
      <c r="D18" s="2">
        <v>0</v>
      </c>
      <c r="E18" s="2">
        <f t="shared" si="2"/>
        <v>6.7333333333333334</v>
      </c>
      <c r="F18" s="9">
        <f t="shared" si="0"/>
        <v>5.3866666666666667E-2</v>
      </c>
      <c r="G18" s="5"/>
      <c r="H18" s="2">
        <f t="shared" ref="H18:H19" si="4">IF(D18&gt;0,H17+D18, H17+C18)</f>
        <v>47.733333333333334</v>
      </c>
      <c r="I18" s="9">
        <f t="shared" ref="I18:I19" si="5">H18/B$3</f>
        <v>0.38186666666666669</v>
      </c>
      <c r="J18" s="5">
        <f>J17+0.2</f>
        <v>0.4538666666666667</v>
      </c>
      <c r="K18" s="5"/>
      <c r="L18" s="1"/>
    </row>
    <row r="19" spans="1:12" x14ac:dyDescent="0.2">
      <c r="A19" s="3">
        <v>42278</v>
      </c>
      <c r="B19" s="2">
        <v>21</v>
      </c>
      <c r="C19" s="2">
        <v>20</v>
      </c>
      <c r="D19" s="2">
        <v>0</v>
      </c>
      <c r="E19" s="2">
        <f t="shared" ref="E19" si="6">E18+D19</f>
        <v>6.7333333333333334</v>
      </c>
      <c r="F19" s="9">
        <f t="shared" ref="F19" si="7">E19/B$3</f>
        <v>5.3866666666666667E-2</v>
      </c>
      <c r="G19" s="5"/>
      <c r="H19" s="2">
        <f t="shared" si="4"/>
        <v>67.733333333333334</v>
      </c>
      <c r="I19" s="9">
        <f t="shared" si="5"/>
        <v>0.54186666666666672</v>
      </c>
      <c r="J19" s="5">
        <f>J18+0.2</f>
        <v>0.65386666666666671</v>
      </c>
      <c r="K19" s="5"/>
    </row>
    <row r="20" spans="1:12" x14ac:dyDescent="0.2">
      <c r="A20" s="3">
        <v>42309</v>
      </c>
      <c r="B20" s="2">
        <v>20</v>
      </c>
      <c r="C20" s="2">
        <v>20</v>
      </c>
      <c r="D20" s="2">
        <v>0</v>
      </c>
      <c r="E20" s="2">
        <f t="shared" si="2"/>
        <v>6.7333333333333334</v>
      </c>
      <c r="F20" s="9">
        <f t="shared" si="0"/>
        <v>5.3866666666666667E-2</v>
      </c>
      <c r="G20" s="5"/>
      <c r="H20" s="2">
        <f t="shared" si="3"/>
        <v>87.733333333333334</v>
      </c>
      <c r="I20" s="9">
        <f t="shared" si="1"/>
        <v>0.70186666666666664</v>
      </c>
      <c r="J20" s="5">
        <f>J19+0.2</f>
        <v>0.85386666666666677</v>
      </c>
      <c r="K20" s="5"/>
    </row>
    <row r="21" spans="1:12" ht="13.5" thickBot="1" x14ac:dyDescent="0.25">
      <c r="A21" s="7">
        <v>42339</v>
      </c>
      <c r="B21" s="8">
        <v>21</v>
      </c>
      <c r="C21" s="8">
        <v>17</v>
      </c>
      <c r="D21" s="2">
        <v>0</v>
      </c>
      <c r="E21" s="8">
        <f t="shared" si="2"/>
        <v>6.7333333333333334</v>
      </c>
      <c r="F21" s="10">
        <f t="shared" si="0"/>
        <v>5.3866666666666667E-2</v>
      </c>
      <c r="G21" s="5"/>
      <c r="H21" s="2">
        <f t="shared" si="3"/>
        <v>104.73333333333333</v>
      </c>
      <c r="I21" s="9">
        <f t="shared" si="1"/>
        <v>0.83786666666666665</v>
      </c>
      <c r="J21" s="5">
        <v>1</v>
      </c>
      <c r="K21" s="5"/>
      <c r="L21" s="1"/>
    </row>
    <row r="22" spans="1:12" ht="13.5" thickTop="1" x14ac:dyDescent="0.2">
      <c r="B22" s="2"/>
      <c r="C22" s="2"/>
      <c r="D22" s="2"/>
      <c r="E22" s="2"/>
      <c r="F22" s="9"/>
    </row>
    <row r="23" spans="1:12" x14ac:dyDescent="0.2">
      <c r="A23" s="1" t="s">
        <v>4</v>
      </c>
      <c r="B23" s="2">
        <f>SUM(B16:B21)</f>
        <v>125</v>
      </c>
      <c r="C23" s="2">
        <f>SUM(C16:C21)</f>
        <v>118</v>
      </c>
      <c r="D23" s="2">
        <f>SUM(D16:D21)</f>
        <v>6.7333333333333334</v>
      </c>
      <c r="E23" s="2">
        <f>E21</f>
        <v>6.7333333333333334</v>
      </c>
      <c r="F23" s="9"/>
    </row>
    <row r="24" spans="1:12" x14ac:dyDescent="0.2">
      <c r="A24" s="1" t="s">
        <v>10</v>
      </c>
      <c r="B24" s="2"/>
      <c r="C24" s="2">
        <f>B3</f>
        <v>125</v>
      </c>
      <c r="D24" s="2"/>
      <c r="E24" s="2">
        <f>B3</f>
        <v>125</v>
      </c>
      <c r="F24" s="9"/>
      <c r="H24" s="2">
        <f>B3</f>
        <v>125</v>
      </c>
    </row>
    <row r="25" spans="1:12" x14ac:dyDescent="0.2">
      <c r="A25" s="1" t="s">
        <v>1</v>
      </c>
      <c r="B25" s="2"/>
      <c r="C25" s="2">
        <f>C24-C23</f>
        <v>7</v>
      </c>
      <c r="D25" s="2"/>
      <c r="E25" s="2">
        <f>E24-E23</f>
        <v>118.26666666666667</v>
      </c>
      <c r="F25" s="9"/>
      <c r="H25" s="2">
        <f>H24-H21</f>
        <v>20.266666666666666</v>
      </c>
    </row>
  </sheetData>
  <conditionalFormatting sqref="C25:E25">
    <cfRule type="cellIs" dxfId="3" priority="3" stopIfTrue="1" operator="greaterThan">
      <formula>0</formula>
    </cfRule>
    <cfRule type="cellIs" dxfId="2" priority="4" operator="lessThan">
      <formula>0</formula>
    </cfRule>
  </conditionalFormatting>
  <conditionalFormatting sqref="H25">
    <cfRule type="cellIs" dxfId="1" priority="1" stopIfTrue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</vt:lpstr>
      <vt:lpstr>ContractBurnRate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Timesheet</dc:title>
  <dc:subject>Weekly Timesheet</dc:subject>
  <dc:creator>Dowdall, Barry</dc:creator>
  <cp:lastModifiedBy>Stephanie Lachman-Doucet</cp:lastModifiedBy>
  <cp:lastPrinted>2015-05-29T13:37:03Z</cp:lastPrinted>
  <dcterms:created xsi:type="dcterms:W3CDTF">2001-11-13T22:54:31Z</dcterms:created>
  <dcterms:modified xsi:type="dcterms:W3CDTF">2015-10-02T02:14:01Z</dcterms:modified>
  <cp:category>Guideline</cp:category>
</cp:coreProperties>
</file>